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lforg-my.sharepoint.com/personal/mlbe_dlf_org/Documents/Skrivebord/"/>
    </mc:Choice>
  </mc:AlternateContent>
  <xr:revisionPtr revIDLastSave="2" documentId="8_{52E1A443-0A8C-4DA6-AE91-89A53F6B5C82}" xr6:coauthVersionLast="47" xr6:coauthVersionMax="47" xr10:uidLastSave="{DA1A9E19-400E-43E7-83B0-7C441E4D12C6}"/>
  <bookViews>
    <workbookView xWindow="7200" yWindow="4215" windowWidth="21600" windowHeight="11385" xr2:uid="{C5B65BDE-8000-45AB-862F-F366D121C858}"/>
  </bookViews>
  <sheets>
    <sheet name="Ark1" sheetId="1" r:id="rId1"/>
    <sheet name="Ark2" sheetId="2" r:id="rId2"/>
    <sheet name="Ar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1" l="1"/>
  <c r="F27" i="1"/>
  <c r="F20" i="1"/>
  <c r="F13" i="1"/>
  <c r="C40" i="1"/>
  <c r="C33" i="1"/>
  <c r="C26" i="1"/>
  <c r="C20" i="1"/>
  <c r="C13" i="1"/>
  <c r="B4" i="1"/>
  <c r="C9" i="1"/>
  <c r="F9" i="1"/>
  <c r="C10" i="1"/>
  <c r="F10" i="1"/>
  <c r="C11" i="1"/>
  <c r="F11" i="1"/>
  <c r="C12" i="1"/>
  <c r="F12" i="1"/>
  <c r="C16" i="1"/>
  <c r="F16" i="1"/>
  <c r="C17" i="1"/>
  <c r="F17" i="1"/>
  <c r="C18" i="1"/>
  <c r="F18" i="1"/>
  <c r="C19" i="1"/>
  <c r="F19" i="1"/>
  <c r="C23" i="1"/>
  <c r="F23" i="1"/>
  <c r="C24" i="1"/>
  <c r="F24" i="1"/>
  <c r="C25" i="1"/>
  <c r="F25" i="1"/>
  <c r="F26" i="1"/>
  <c r="C29" i="1"/>
  <c r="C30" i="1"/>
  <c r="F30" i="1"/>
  <c r="C31" i="1"/>
  <c r="F31" i="1"/>
  <c r="C32" i="1"/>
  <c r="F32" i="1"/>
  <c r="F33" i="1"/>
  <c r="C37" i="1"/>
  <c r="C38" i="1"/>
  <c r="C39" i="1"/>
  <c r="E49" i="1"/>
  <c r="F49" i="1"/>
  <c r="E50" i="1"/>
  <c r="F50" i="1"/>
  <c r="E51" i="1"/>
  <c r="F51" i="1"/>
  <c r="E52" i="1"/>
  <c r="F52" i="1"/>
  <c r="E58" i="1"/>
  <c r="F58" i="1"/>
</calcChain>
</file>

<file path=xl/sharedStrings.xml><?xml version="1.0" encoding="utf-8"?>
<sst xmlns="http://schemas.openxmlformats.org/spreadsheetml/2006/main" count="81" uniqueCount="43">
  <si>
    <t>tillæg</t>
  </si>
  <si>
    <t>I alt</t>
  </si>
  <si>
    <t>efter 12 år</t>
  </si>
  <si>
    <t>i alt</t>
  </si>
  <si>
    <t>0-4 år</t>
  </si>
  <si>
    <t>4-8 år</t>
  </si>
  <si>
    <t>8-12 år</t>
  </si>
  <si>
    <t>lærere</t>
  </si>
  <si>
    <t>Børnehaveklasseledere</t>
  </si>
  <si>
    <t>Reguleringsprocent</t>
  </si>
  <si>
    <t>Lukket gruppe</t>
  </si>
  <si>
    <t xml:space="preserve"> - enten som udbetalt løn eller som ekstra pension</t>
  </si>
  <si>
    <t>tillæg, 27 ECTS-point</t>
  </si>
  <si>
    <t>tillæg, 60 ECTS-point</t>
  </si>
  <si>
    <t>Løn i Vesthimmerlands Kommune</t>
  </si>
  <si>
    <t>TR-tillæg (5-30)</t>
  </si>
  <si>
    <t>TR-tillæg (31-99)</t>
  </si>
  <si>
    <t>værdi, måned</t>
  </si>
  <si>
    <t>vhl tillæg, ok</t>
  </si>
  <si>
    <t>2 lønrtrin(vhl tillæg)</t>
  </si>
  <si>
    <t xml:space="preserve"> </t>
  </si>
  <si>
    <t>Vesthim. tillæg</t>
  </si>
  <si>
    <t>vesthim. tillæg</t>
  </si>
  <si>
    <t>OK-ansatte</t>
  </si>
  <si>
    <t>Lejrskole pr påbegyndt døgn, hverdag</t>
  </si>
  <si>
    <t xml:space="preserve">Undervisningstillæg </t>
  </si>
  <si>
    <t>trin 31</t>
  </si>
  <si>
    <t>trin 35</t>
  </si>
  <si>
    <t>trin 28</t>
  </si>
  <si>
    <t>trin 40</t>
  </si>
  <si>
    <t>trin 43</t>
  </si>
  <si>
    <t>trin 33</t>
  </si>
  <si>
    <t>uv.tillæg</t>
  </si>
  <si>
    <t>836&lt;</t>
  </si>
  <si>
    <t>uv. tillæg</t>
  </si>
  <si>
    <t>751&lt;</t>
  </si>
  <si>
    <t>Bh.ledere</t>
  </si>
  <si>
    <t>Undervisningstillæg</t>
  </si>
  <si>
    <t>trin 37</t>
  </si>
  <si>
    <t>Almentillæg</t>
  </si>
  <si>
    <t>eksklusive Time/dagpenge</t>
  </si>
  <si>
    <t>Fritvalgstillæg 1,64%</t>
  </si>
  <si>
    <t>nov.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</si>
</sst>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kr.&quot;\ * #,##0.00_);_(&quot;kr.&quot;\ * \(#,##0.00\);_(&quot;kr.&quot;\ * &quot;-&quot;??_);_(@_)"/>
  </numFmts>
  <fonts count="5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164" fontId="0" fillId="0" borderId="0" xfId="1" applyFont="1"/>
    <xf numFmtId="0" fontId="0" fillId="0" borderId="1" xfId="0" applyBorder="1"/>
    <xf numFmtId="2" fontId="0" fillId="0" borderId="0" xfId="0" applyNumberFormat="1"/>
    <xf numFmtId="164" fontId="0" fillId="0" borderId="1" xfId="1" applyFont="1" applyBorder="1"/>
    <xf numFmtId="17" fontId="0" fillId="0" borderId="0" xfId="1" applyNumberFormat="1" applyFont="1"/>
    <xf numFmtId="164" fontId="0" fillId="0" borderId="0" xfId="1" applyFont="1" applyBorder="1"/>
    <xf numFmtId="164" fontId="4" fillId="0" borderId="0" xfId="1" applyFont="1"/>
    <xf numFmtId="0" fontId="3" fillId="0" borderId="0" xfId="0" applyFont="1"/>
    <xf numFmtId="2" fontId="4" fillId="0" borderId="0" xfId="0" applyNumberFormat="1" applyFont="1"/>
    <xf numFmtId="0" fontId="4" fillId="0" borderId="0" xfId="0" applyFont="1"/>
    <xf numFmtId="164" fontId="3" fillId="0" borderId="0" xfId="1" applyFont="1"/>
  </cellXfs>
  <cellStyles count="2">
    <cellStyle name="Normal" xfId="0" builtinId="0"/>
    <cellStyle name="Valuta" xfId="1" builtinId="4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9F602-D7C6-44A9-82B8-9D86D73787ED}">
  <dimension ref="A2:H58"/>
  <sheetViews>
    <sheetView tabSelected="1" topLeftCell="A27" workbookViewId="0">
      <selection activeCell="E47" sqref="E47"/>
    </sheetView>
  </sheetViews>
  <sheetFormatPr defaultRowHeight="12.75" x14ac:dyDescent="0.2"/>
  <cols>
    <col min="1" max="1" width="16.85546875" customWidth="1"/>
    <col min="2" max="2" width="15.85546875" customWidth="1"/>
    <col min="3" max="3" width="14.28515625" style="1" bestFit="1" customWidth="1"/>
    <col min="4" max="4" width="2.7109375" customWidth="1"/>
    <col min="5" max="5" width="15.7109375" customWidth="1"/>
    <col min="6" max="6" width="15" style="1" customWidth="1"/>
    <col min="7" max="7" width="9.7109375" bestFit="1" customWidth="1"/>
    <col min="8" max="8" width="11.140625" bestFit="1" customWidth="1"/>
  </cols>
  <sheetData>
    <row r="2" spans="1:6" ht="13.5" thickBot="1" x14ac:dyDescent="0.25">
      <c r="C2" s="11" t="s">
        <v>14</v>
      </c>
      <c r="F2" s="1" t="s">
        <v>42</v>
      </c>
    </row>
    <row r="3" spans="1:6" ht="13.5" thickBot="1" x14ac:dyDescent="0.25">
      <c r="A3" t="s">
        <v>9</v>
      </c>
      <c r="B3" s="2">
        <v>1.614627</v>
      </c>
    </row>
    <row r="4" spans="1:6" x14ac:dyDescent="0.2">
      <c r="A4" t="s">
        <v>18</v>
      </c>
      <c r="B4" s="6">
        <f>(13080/12)*B3</f>
        <v>1759.94343</v>
      </c>
    </row>
    <row r="6" spans="1:6" x14ac:dyDescent="0.2">
      <c r="B6" s="10" t="s">
        <v>7</v>
      </c>
      <c r="E6" s="10" t="s">
        <v>8</v>
      </c>
    </row>
    <row r="7" spans="1:6" ht="13.5" thickBot="1" x14ac:dyDescent="0.25"/>
    <row r="8" spans="1:6" ht="13.5" thickBot="1" x14ac:dyDescent="0.25">
      <c r="A8" t="s">
        <v>4</v>
      </c>
      <c r="B8" t="s">
        <v>26</v>
      </c>
      <c r="C8" s="4">
        <v>32161.58</v>
      </c>
      <c r="E8" t="s">
        <v>28</v>
      </c>
      <c r="F8" s="4">
        <v>30597.08</v>
      </c>
    </row>
    <row r="9" spans="1:6" x14ac:dyDescent="0.2">
      <c r="B9" t="s">
        <v>0</v>
      </c>
      <c r="C9" s="1">
        <f>3000/12*B3</f>
        <v>403.65674999999999</v>
      </c>
      <c r="E9" t="s">
        <v>0</v>
      </c>
      <c r="F9" s="1">
        <f>4000/12*B3</f>
        <v>538.20899999999995</v>
      </c>
    </row>
    <row r="10" spans="1:6" x14ac:dyDescent="0.2">
      <c r="B10" t="s">
        <v>21</v>
      </c>
      <c r="C10" s="1">
        <f>B4</f>
        <v>1759.94343</v>
      </c>
      <c r="E10" t="s">
        <v>21</v>
      </c>
      <c r="F10" s="1">
        <f>B4</f>
        <v>1759.94343</v>
      </c>
    </row>
    <row r="11" spans="1:6" x14ac:dyDescent="0.2">
      <c r="B11" t="s">
        <v>32</v>
      </c>
      <c r="C11" s="1">
        <f>13000*B3/12</f>
        <v>1749.1792500000001</v>
      </c>
      <c r="E11" t="s">
        <v>32</v>
      </c>
      <c r="F11" s="1">
        <f>15400*B3/12</f>
        <v>2072.1046499999998</v>
      </c>
    </row>
    <row r="12" spans="1:6" x14ac:dyDescent="0.2">
      <c r="B12" t="s">
        <v>39</v>
      </c>
      <c r="C12" s="1">
        <f>4800*B3/12</f>
        <v>645.85080000000005</v>
      </c>
      <c r="E12" t="s">
        <v>39</v>
      </c>
      <c r="F12" s="1">
        <f>4800*B3/12</f>
        <v>645.85080000000005</v>
      </c>
    </row>
    <row r="13" spans="1:6" x14ac:dyDescent="0.2">
      <c r="B13" t="s">
        <v>1</v>
      </c>
      <c r="C13" s="1">
        <f>SUM(C8:C12)</f>
        <v>36720.210230000004</v>
      </c>
      <c r="E13" t="s">
        <v>1</v>
      </c>
      <c r="F13" s="1">
        <f>SUM(F8:F12)</f>
        <v>35613.187880000005</v>
      </c>
    </row>
    <row r="14" spans="1:6" ht="13.5" thickBot="1" x14ac:dyDescent="0.25"/>
    <row r="15" spans="1:6" ht="13.5" thickBot="1" x14ac:dyDescent="0.25">
      <c r="A15" t="s">
        <v>5</v>
      </c>
      <c r="B15" t="s">
        <v>27</v>
      </c>
      <c r="C15" s="4">
        <v>34414.67</v>
      </c>
      <c r="E15" t="s">
        <v>26</v>
      </c>
      <c r="F15" s="4">
        <v>32161.58</v>
      </c>
    </row>
    <row r="16" spans="1:6" x14ac:dyDescent="0.2">
      <c r="B16" t="s">
        <v>0</v>
      </c>
      <c r="C16" s="1">
        <f>3000/12*B3</f>
        <v>403.65674999999999</v>
      </c>
      <c r="E16" t="s">
        <v>0</v>
      </c>
      <c r="F16" s="1">
        <f>4000/12*B3</f>
        <v>538.20899999999995</v>
      </c>
    </row>
    <row r="17" spans="1:6" x14ac:dyDescent="0.2">
      <c r="B17" t="s">
        <v>22</v>
      </c>
      <c r="C17" s="1">
        <f>B4</f>
        <v>1759.94343</v>
      </c>
      <c r="E17" t="s">
        <v>22</v>
      </c>
      <c r="F17" s="1">
        <f>B4</f>
        <v>1759.94343</v>
      </c>
    </row>
    <row r="18" spans="1:6" x14ac:dyDescent="0.2">
      <c r="B18" t="s">
        <v>32</v>
      </c>
      <c r="C18" s="1">
        <f>C11</f>
        <v>1749.1792500000001</v>
      </c>
      <c r="E18" t="s">
        <v>32</v>
      </c>
      <c r="F18" s="1">
        <f>F11</f>
        <v>2072.1046499999998</v>
      </c>
    </row>
    <row r="19" spans="1:6" x14ac:dyDescent="0.2">
      <c r="B19" t="s">
        <v>39</v>
      </c>
      <c r="C19" s="1">
        <f>4800*B3/12</f>
        <v>645.85080000000005</v>
      </c>
      <c r="E19" t="s">
        <v>39</v>
      </c>
      <c r="F19" s="1">
        <f>4800*B3/12</f>
        <v>645.85080000000005</v>
      </c>
    </row>
    <row r="20" spans="1:6" x14ac:dyDescent="0.2">
      <c r="B20" t="s">
        <v>1</v>
      </c>
      <c r="C20" s="1">
        <f>SUM(C15:C19)</f>
        <v>38973.300230000001</v>
      </c>
      <c r="E20" t="s">
        <v>1</v>
      </c>
      <c r="F20" s="1">
        <f>SUM(F15:F19)</f>
        <v>37177.687880000005</v>
      </c>
    </row>
    <row r="21" spans="1:6" ht="13.5" thickBot="1" x14ac:dyDescent="0.25"/>
    <row r="22" spans="1:6" ht="13.5" thickBot="1" x14ac:dyDescent="0.25">
      <c r="A22" t="s">
        <v>6</v>
      </c>
      <c r="B22" t="s">
        <v>29</v>
      </c>
      <c r="C22" s="4">
        <v>37573.33</v>
      </c>
      <c r="E22" t="s">
        <v>31</v>
      </c>
      <c r="F22" s="4">
        <v>33263.33</v>
      </c>
    </row>
    <row r="23" spans="1:6" x14ac:dyDescent="0.2">
      <c r="B23" t="s">
        <v>22</v>
      </c>
      <c r="C23" s="1">
        <f>B4</f>
        <v>1759.94343</v>
      </c>
      <c r="E23" t="s">
        <v>22</v>
      </c>
      <c r="F23" s="1">
        <f>B4</f>
        <v>1759.94343</v>
      </c>
    </row>
    <row r="24" spans="1:6" x14ac:dyDescent="0.2">
      <c r="B24" t="s">
        <v>32</v>
      </c>
      <c r="C24" s="1">
        <f>C11</f>
        <v>1749.1792500000001</v>
      </c>
      <c r="E24" t="s">
        <v>32</v>
      </c>
      <c r="F24" s="1">
        <f>F11</f>
        <v>2072.1046499999998</v>
      </c>
    </row>
    <row r="25" spans="1:6" x14ac:dyDescent="0.2">
      <c r="B25" t="s">
        <v>39</v>
      </c>
      <c r="C25" s="1">
        <f>4800*B3/12</f>
        <v>645.85080000000005</v>
      </c>
      <c r="E25" t="s">
        <v>39</v>
      </c>
      <c r="F25" s="1">
        <f>4800*B3/12</f>
        <v>645.85080000000005</v>
      </c>
    </row>
    <row r="26" spans="1:6" x14ac:dyDescent="0.2">
      <c r="B26" t="s">
        <v>1</v>
      </c>
      <c r="C26" s="1">
        <f>SUM(C22:C25)</f>
        <v>41728.303480000002</v>
      </c>
      <c r="E26" t="s">
        <v>0</v>
      </c>
      <c r="F26" s="1">
        <f>2000/12*B3</f>
        <v>269.10449999999997</v>
      </c>
    </row>
    <row r="27" spans="1:6" ht="13.5" thickBot="1" x14ac:dyDescent="0.25">
      <c r="E27" t="s">
        <v>1</v>
      </c>
      <c r="F27" s="1">
        <f>SUM(F22:F26)</f>
        <v>38010.333380000004</v>
      </c>
    </row>
    <row r="28" spans="1:6" ht="13.5" thickBot="1" x14ac:dyDescent="0.25">
      <c r="A28" t="s">
        <v>2</v>
      </c>
      <c r="B28" t="s">
        <v>29</v>
      </c>
      <c r="C28" s="4">
        <v>37573.33</v>
      </c>
    </row>
    <row r="29" spans="1:6" ht="13.5" thickBot="1" x14ac:dyDescent="0.25">
      <c r="B29" t="s">
        <v>0</v>
      </c>
      <c r="C29" s="1">
        <f>10000/12*B3</f>
        <v>1345.5225</v>
      </c>
      <c r="E29" t="s">
        <v>38</v>
      </c>
      <c r="F29" s="4">
        <v>35617.58</v>
      </c>
    </row>
    <row r="30" spans="1:6" x14ac:dyDescent="0.2">
      <c r="B30" t="s">
        <v>22</v>
      </c>
      <c r="C30" s="1">
        <f>B4</f>
        <v>1759.94343</v>
      </c>
      <c r="E30" t="s">
        <v>0</v>
      </c>
      <c r="F30" s="1">
        <f>2000/12*B3</f>
        <v>269.10449999999997</v>
      </c>
    </row>
    <row r="31" spans="1:6" x14ac:dyDescent="0.2">
      <c r="B31" t="s">
        <v>34</v>
      </c>
      <c r="C31" s="1">
        <f>C11</f>
        <v>1749.1792500000001</v>
      </c>
      <c r="E31" t="s">
        <v>22</v>
      </c>
      <c r="F31" s="1">
        <f>B4</f>
        <v>1759.94343</v>
      </c>
    </row>
    <row r="32" spans="1:6" x14ac:dyDescent="0.2">
      <c r="B32" t="s">
        <v>39</v>
      </c>
      <c r="C32" s="1">
        <f>4800*B3/12</f>
        <v>645.85080000000005</v>
      </c>
      <c r="E32" t="s">
        <v>32</v>
      </c>
      <c r="F32" s="1">
        <f>F11</f>
        <v>2072.1046499999998</v>
      </c>
    </row>
    <row r="33" spans="1:6" x14ac:dyDescent="0.2">
      <c r="B33" t="s">
        <v>3</v>
      </c>
      <c r="C33" s="1">
        <f>SUM(C28:C32)</f>
        <v>43073.825980000001</v>
      </c>
      <c r="E33" t="s">
        <v>39</v>
      </c>
      <c r="F33" s="1">
        <f>4800*B3/12</f>
        <v>645.85080000000005</v>
      </c>
    </row>
    <row r="34" spans="1:6" x14ac:dyDescent="0.2">
      <c r="E34" t="s">
        <v>1</v>
      </c>
      <c r="F34" s="1">
        <f>SUM(F29:F33)</f>
        <v>40364.583380000004</v>
      </c>
    </row>
    <row r="35" spans="1:6" ht="13.5" thickBot="1" x14ac:dyDescent="0.25">
      <c r="A35" t="s">
        <v>10</v>
      </c>
      <c r="B35" t="s">
        <v>30</v>
      </c>
    </row>
    <row r="36" spans="1:6" ht="13.5" thickBot="1" x14ac:dyDescent="0.25">
      <c r="B36" t="s">
        <v>19</v>
      </c>
      <c r="C36" s="4">
        <v>41610.42</v>
      </c>
      <c r="F36" s="6"/>
    </row>
    <row r="37" spans="1:6" x14ac:dyDescent="0.2">
      <c r="B37" t="s">
        <v>0</v>
      </c>
      <c r="C37" s="6">
        <f>13000/12*B3</f>
        <v>1749.1792499999999</v>
      </c>
      <c r="F37" s="6"/>
    </row>
    <row r="38" spans="1:6" x14ac:dyDescent="0.2">
      <c r="B38" t="s">
        <v>32</v>
      </c>
      <c r="C38" s="6">
        <f>5500*B3/12</f>
        <v>740.037375</v>
      </c>
    </row>
    <row r="39" spans="1:6" x14ac:dyDescent="0.2">
      <c r="B39" t="s">
        <v>39</v>
      </c>
      <c r="C39" s="6">
        <f>4800*B3/12</f>
        <v>645.85080000000005</v>
      </c>
    </row>
    <row r="40" spans="1:6" x14ac:dyDescent="0.2">
      <c r="B40" t="s">
        <v>1</v>
      </c>
      <c r="C40" s="1">
        <f>SUM(C36:C39)</f>
        <v>44745.487424999999</v>
      </c>
    </row>
    <row r="42" spans="1:6" x14ac:dyDescent="0.2">
      <c r="B42" t="s">
        <v>41</v>
      </c>
    </row>
    <row r="43" spans="1:6" x14ac:dyDescent="0.2">
      <c r="B43" t="s">
        <v>11</v>
      </c>
    </row>
    <row r="45" spans="1:6" x14ac:dyDescent="0.2">
      <c r="B45" s="8" t="s">
        <v>24</v>
      </c>
    </row>
    <row r="46" spans="1:6" x14ac:dyDescent="0.2">
      <c r="B46">
        <v>205.59</v>
      </c>
      <c r="C46" s="1" t="s">
        <v>40</v>
      </c>
      <c r="E46" s="1"/>
    </row>
    <row r="47" spans="1:6" x14ac:dyDescent="0.2">
      <c r="E47" s="1"/>
    </row>
    <row r="48" spans="1:6" x14ac:dyDescent="0.2">
      <c r="A48" t="s">
        <v>20</v>
      </c>
      <c r="B48" t="s">
        <v>15</v>
      </c>
      <c r="C48" s="5"/>
      <c r="E48" s="3"/>
      <c r="F48" s="1" t="s">
        <v>17</v>
      </c>
    </row>
    <row r="49" spans="2:8" x14ac:dyDescent="0.2">
      <c r="B49" t="s">
        <v>16</v>
      </c>
      <c r="E49" s="1">
        <f>5200*B3</f>
        <v>8396.0604000000003</v>
      </c>
      <c r="F49" s="1">
        <f>E49/12</f>
        <v>699.67169999999999</v>
      </c>
    </row>
    <row r="50" spans="2:8" x14ac:dyDescent="0.2">
      <c r="B50" t="s">
        <v>12</v>
      </c>
      <c r="E50" s="1">
        <f>7200*B3</f>
        <v>11625.314400000001</v>
      </c>
      <c r="F50" s="1">
        <f>E50/12</f>
        <v>968.77620000000013</v>
      </c>
    </row>
    <row r="51" spans="2:8" x14ac:dyDescent="0.2">
      <c r="B51" t="s">
        <v>13</v>
      </c>
      <c r="E51" s="1">
        <f>4000*B3</f>
        <v>6458.5079999999998</v>
      </c>
      <c r="F51" s="1">
        <f>E51/12</f>
        <v>538.20899999999995</v>
      </c>
    </row>
    <row r="52" spans="2:8" x14ac:dyDescent="0.2">
      <c r="E52" s="1">
        <f>10000*B3</f>
        <v>16146.27</v>
      </c>
      <c r="F52" s="1">
        <f>E52/12</f>
        <v>1345.5225</v>
      </c>
    </row>
    <row r="54" spans="2:8" x14ac:dyDescent="0.2">
      <c r="E54" s="3"/>
      <c r="G54" s="10"/>
    </row>
    <row r="55" spans="2:8" x14ac:dyDescent="0.2">
      <c r="B55" t="s">
        <v>25</v>
      </c>
      <c r="E55" s="9" t="s">
        <v>23</v>
      </c>
      <c r="F55" s="7" t="s">
        <v>36</v>
      </c>
      <c r="H55" s="1"/>
    </row>
    <row r="56" spans="2:8" x14ac:dyDescent="0.2">
      <c r="B56" t="s">
        <v>37</v>
      </c>
      <c r="E56" s="7" t="s">
        <v>10</v>
      </c>
      <c r="H56" s="1"/>
    </row>
    <row r="57" spans="2:8" x14ac:dyDescent="0.2">
      <c r="E57" s="1" t="s">
        <v>35</v>
      </c>
      <c r="F57" s="1" t="s">
        <v>33</v>
      </c>
      <c r="G57" s="1"/>
      <c r="H57" s="1"/>
    </row>
    <row r="58" spans="2:8" x14ac:dyDescent="0.2">
      <c r="E58" s="1">
        <f>90*B3</f>
        <v>145.31643</v>
      </c>
      <c r="F58" s="1">
        <f>90*B3</f>
        <v>145.31643</v>
      </c>
    </row>
  </sheetData>
  <phoneticPr fontId="2" type="noConversion"/>
  <pageMargins left="0.25" right="0.25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F5D55-87E7-4A98-BB41-87A537C0A5E8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963F7-69B6-4E58-A655-5B015D31622B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Mette</dc:creator>
  <cp:lastModifiedBy>Mette Lund Bertel</cp:lastModifiedBy>
  <cp:lastPrinted>2023-12-06T10:57:09Z</cp:lastPrinted>
  <dcterms:created xsi:type="dcterms:W3CDTF">2011-10-31T12:23:20Z</dcterms:created>
  <dcterms:modified xsi:type="dcterms:W3CDTF">2025-12-11T08:12:31Z</dcterms:modified>
</cp:coreProperties>
</file>