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lforg-my.sharepoint.com/personal/mlbe_dlf_org/Documents/Skrivebord/"/>
    </mc:Choice>
  </mc:AlternateContent>
  <xr:revisionPtr revIDLastSave="0" documentId="8_{04F7DEAA-53E4-41DD-961F-079521E7FC61}" xr6:coauthVersionLast="47" xr6:coauthVersionMax="47" xr10:uidLastSave="{00000000-0000-0000-0000-000000000000}"/>
  <bookViews>
    <workbookView xWindow="-120" yWindow="-120" windowWidth="29040" windowHeight="15840" xr2:uid="{F2213A08-6BBB-4DBE-AEF8-B0F2278DBB7E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25" i="1"/>
  <c r="F16" i="1"/>
  <c r="B4" i="1"/>
  <c r="F10" i="1"/>
  <c r="F13" i="1"/>
  <c r="C23" i="1"/>
  <c r="E57" i="1"/>
  <c r="F57" i="1"/>
  <c r="F11" i="1"/>
  <c r="F31" i="1"/>
  <c r="C11" i="1"/>
  <c r="C24" i="1"/>
  <c r="C18" i="1"/>
  <c r="C31" i="1"/>
  <c r="C38" i="1"/>
  <c r="E49" i="1"/>
  <c r="F49" i="1"/>
  <c r="E48" i="1"/>
  <c r="F48" i="1"/>
  <c r="C37" i="1"/>
  <c r="C29" i="1"/>
  <c r="C33" i="1"/>
  <c r="C16" i="1"/>
  <c r="C20" i="1"/>
  <c r="C9" i="1"/>
  <c r="E51" i="1"/>
  <c r="F51" i="1"/>
  <c r="E45" i="1"/>
  <c r="C36" i="1"/>
  <c r="C40" i="1"/>
  <c r="C10" i="1"/>
  <c r="C13" i="1"/>
  <c r="F24" i="1"/>
  <c r="C17" i="1"/>
  <c r="F18" i="1"/>
  <c r="F20" i="1"/>
  <c r="F23" i="1"/>
  <c r="F26" i="1"/>
  <c r="F30" i="1"/>
  <c r="F33" i="1"/>
  <c r="C30" i="1"/>
  <c r="F17" i="1"/>
  <c r="C26" i="1"/>
</calcChain>
</file>

<file path=xl/sharedStrings.xml><?xml version="1.0" encoding="utf-8"?>
<sst xmlns="http://schemas.openxmlformats.org/spreadsheetml/2006/main" count="71" uniqueCount="39">
  <si>
    <t>tillæg</t>
  </si>
  <si>
    <t>I alt</t>
  </si>
  <si>
    <t>efter 12 år</t>
  </si>
  <si>
    <t>i alt</t>
  </si>
  <si>
    <t>0-4 år</t>
  </si>
  <si>
    <t>4-8 år</t>
  </si>
  <si>
    <t>8-12 år</t>
  </si>
  <si>
    <t>lærere</t>
  </si>
  <si>
    <t>Børnehaveklasseledere</t>
  </si>
  <si>
    <t>Reguleringsprocent</t>
  </si>
  <si>
    <t>Lukket gruppe</t>
  </si>
  <si>
    <t>Tillæg</t>
  </si>
  <si>
    <t xml:space="preserve"> - enten som udbetalt løn eller som ekstra pension</t>
  </si>
  <si>
    <t>tillæg, 60 ECTS-point</t>
  </si>
  <si>
    <t>værdi, måned</t>
  </si>
  <si>
    <t>Time/dagpenge</t>
  </si>
  <si>
    <t>Rebild tillæg</t>
  </si>
  <si>
    <t>Tillidsrepræsentant</t>
  </si>
  <si>
    <t>Arbejdsmiljørepræcentant</t>
  </si>
  <si>
    <t>trin 35</t>
  </si>
  <si>
    <t>Løn i Rebild Kommune</t>
  </si>
  <si>
    <t>OK-ansatte</t>
  </si>
  <si>
    <t>Lejrskole pr påbegyndt døgn, hverdag</t>
  </si>
  <si>
    <t>trin 31</t>
  </si>
  <si>
    <t>trin 40</t>
  </si>
  <si>
    <t>trin 43</t>
  </si>
  <si>
    <t>trin 28</t>
  </si>
  <si>
    <t>trin 33</t>
  </si>
  <si>
    <t>undervisertillæg</t>
  </si>
  <si>
    <t>uv.tillæg</t>
  </si>
  <si>
    <t>BH.Ledere</t>
  </si>
  <si>
    <t xml:space="preserve">Undervisningstillæg </t>
  </si>
  <si>
    <t xml:space="preserve">836 &lt;  </t>
  </si>
  <si>
    <t xml:space="preserve">751 &lt; </t>
  </si>
  <si>
    <t>418,00 - 75%</t>
  </si>
  <si>
    <t>Der ud over er der fritvalgstillæg på 0.83 %</t>
  </si>
  <si>
    <t>fritvalgstillæg 1,38</t>
  </si>
  <si>
    <t>trin 37</t>
  </si>
  <si>
    <t>1/10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</si>
</sst>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8" formatCode="_(&quot;kr.&quot;\ * #,##0.00_);_(&quot;kr.&quot;\ * \(#,##0.00\);_(&quot;kr.&quot;\ * &quot;-&quot;??_);_(@_)"/>
    <numFmt numFmtId="198" formatCode="_-* #,##0.00\ [$kr.-406]_-;\-* #,##0.00\ [$kr.-406]_-;_-* &quot;-&quot;??\ [$kr.-406]_-;_-@_-"/>
  </numFmts>
  <fonts count="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17">
    <xf numFmtId="0" fontId="0" fillId="0" borderId="0" xfId="0"/>
    <xf numFmtId="188" fontId="0" fillId="0" borderId="0" xfId="1" applyFont="1"/>
    <xf numFmtId="0" fontId="0" fillId="0" borderId="1" xfId="0" applyBorder="1"/>
    <xf numFmtId="2" fontId="0" fillId="0" borderId="0" xfId="0" applyNumberFormat="1"/>
    <xf numFmtId="188" fontId="0" fillId="0" borderId="1" xfId="1" applyFont="1" applyBorder="1"/>
    <xf numFmtId="17" fontId="0" fillId="0" borderId="0" xfId="1" applyNumberFormat="1" applyFont="1"/>
    <xf numFmtId="0" fontId="0" fillId="0" borderId="0" xfId="0" applyBorder="1"/>
    <xf numFmtId="188" fontId="0" fillId="0" borderId="0" xfId="1" applyFont="1" applyBorder="1"/>
    <xf numFmtId="0" fontId="0" fillId="0" borderId="0" xfId="0" applyFill="1" applyBorder="1"/>
    <xf numFmtId="188" fontId="0" fillId="0" borderId="0" xfId="1" applyNumberFormat="1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188" fontId="3" fillId="0" borderId="0" xfId="1" applyFont="1"/>
    <xf numFmtId="2" fontId="0" fillId="0" borderId="0" xfId="0" applyNumberFormat="1" applyBorder="1"/>
    <xf numFmtId="198" fontId="0" fillId="0" borderId="1" xfId="1" applyNumberFormat="1" applyFont="1" applyBorder="1"/>
    <xf numFmtId="188" fontId="5" fillId="0" borderId="0" xfId="1" applyFont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D95A6-ECBB-4352-B47A-BA6FED023768}">
  <dimension ref="A2:N58"/>
  <sheetViews>
    <sheetView tabSelected="1" workbookViewId="0">
      <selection activeCell="H8" sqref="H8"/>
    </sheetView>
  </sheetViews>
  <sheetFormatPr defaultRowHeight="12.75" x14ac:dyDescent="0.2"/>
  <cols>
    <col min="1" max="1" width="16.85546875" customWidth="1"/>
    <col min="2" max="2" width="15.85546875" customWidth="1"/>
    <col min="3" max="3" width="23.42578125" style="1" bestFit="1" customWidth="1"/>
    <col min="4" max="4" width="2.7109375" customWidth="1"/>
    <col min="5" max="5" width="15.7109375" customWidth="1"/>
    <col min="6" max="6" width="15" style="1" customWidth="1"/>
    <col min="7" max="7" width="9.7109375" bestFit="1" customWidth="1"/>
    <col min="8" max="8" width="11.42578125" bestFit="1" customWidth="1"/>
  </cols>
  <sheetData>
    <row r="2" spans="1:6" ht="13.5" thickBot="1" x14ac:dyDescent="0.25">
      <c r="C2" s="13" t="s">
        <v>20</v>
      </c>
      <c r="F2" s="16" t="s">
        <v>38</v>
      </c>
    </row>
    <row r="3" spans="1:6" ht="13.5" thickBot="1" x14ac:dyDescent="0.25">
      <c r="A3" t="s">
        <v>9</v>
      </c>
      <c r="B3" s="2">
        <v>1.5981590000000001</v>
      </c>
    </row>
    <row r="4" spans="1:6" x14ac:dyDescent="0.2">
      <c r="A4" t="s">
        <v>16</v>
      </c>
      <c r="B4" s="14">
        <f>(11200/12)*B3</f>
        <v>1491.6150666666667</v>
      </c>
    </row>
    <row r="6" spans="1:6" x14ac:dyDescent="0.2">
      <c r="B6" s="10" t="s">
        <v>7</v>
      </c>
      <c r="E6" s="10" t="s">
        <v>8</v>
      </c>
    </row>
    <row r="7" spans="1:6" ht="13.5" thickBot="1" x14ac:dyDescent="0.25"/>
    <row r="8" spans="1:6" ht="13.5" thickBot="1" x14ac:dyDescent="0.25">
      <c r="A8" t="s">
        <v>4</v>
      </c>
      <c r="B8" t="s">
        <v>23</v>
      </c>
      <c r="C8" s="4">
        <v>31833.58</v>
      </c>
      <c r="E8" t="s">
        <v>26</v>
      </c>
      <c r="F8" s="4">
        <v>30285</v>
      </c>
    </row>
    <row r="9" spans="1:6" x14ac:dyDescent="0.2">
      <c r="B9" t="s">
        <v>0</v>
      </c>
      <c r="C9" s="1">
        <f>3000/12*B3</f>
        <v>399.53975000000003</v>
      </c>
      <c r="E9" t="s">
        <v>0</v>
      </c>
      <c r="F9" s="1">
        <v>485.64</v>
      </c>
    </row>
    <row r="10" spans="1:6" x14ac:dyDescent="0.2">
      <c r="B10" t="s">
        <v>16</v>
      </c>
      <c r="C10" s="1">
        <f>B4</f>
        <v>1491.6150666666667</v>
      </c>
      <c r="E10" t="s">
        <v>16</v>
      </c>
      <c r="F10" s="1">
        <f>B4</f>
        <v>1491.6150666666667</v>
      </c>
    </row>
    <row r="11" spans="1:6" x14ac:dyDescent="0.2">
      <c r="B11" t="s">
        <v>28</v>
      </c>
      <c r="C11" s="1">
        <f>13000*B3/12</f>
        <v>1731.3389166666668</v>
      </c>
      <c r="E11" t="s">
        <v>29</v>
      </c>
      <c r="F11" s="1">
        <f>15400*B3/12</f>
        <v>2050.9707166666667</v>
      </c>
    </row>
    <row r="13" spans="1:6" x14ac:dyDescent="0.2">
      <c r="B13" t="s">
        <v>1</v>
      </c>
      <c r="C13" s="1">
        <f>C8+C9+C10+C11</f>
        <v>35456.073733333338</v>
      </c>
      <c r="E13" t="s">
        <v>1</v>
      </c>
      <c r="F13" s="1">
        <f>SUM(F8:F12)</f>
        <v>34313.225783333328</v>
      </c>
    </row>
    <row r="14" spans="1:6" ht="13.5" thickBot="1" x14ac:dyDescent="0.25"/>
    <row r="15" spans="1:6" ht="13.5" thickBot="1" x14ac:dyDescent="0.25">
      <c r="A15" t="s">
        <v>5</v>
      </c>
      <c r="B15" t="s">
        <v>19</v>
      </c>
      <c r="C15" s="4">
        <v>34063.67</v>
      </c>
      <c r="E15" t="s">
        <v>23</v>
      </c>
      <c r="F15" s="4">
        <v>31833.58</v>
      </c>
    </row>
    <row r="16" spans="1:6" x14ac:dyDescent="0.2">
      <c r="B16" t="s">
        <v>0</v>
      </c>
      <c r="C16" s="1">
        <f>3000/12*B3</f>
        <v>399.53975000000003</v>
      </c>
      <c r="E16" t="s">
        <v>0</v>
      </c>
      <c r="F16" s="1">
        <f>4000/12*B3</f>
        <v>532.71966666666663</v>
      </c>
    </row>
    <row r="17" spans="1:14" x14ac:dyDescent="0.2">
      <c r="B17" t="s">
        <v>16</v>
      </c>
      <c r="C17" s="1">
        <f>B4</f>
        <v>1491.6150666666667</v>
      </c>
      <c r="E17" t="s">
        <v>16</v>
      </c>
      <c r="F17" s="1">
        <f>B4</f>
        <v>1491.6150666666667</v>
      </c>
    </row>
    <row r="18" spans="1:14" x14ac:dyDescent="0.2">
      <c r="B18" t="s">
        <v>29</v>
      </c>
      <c r="C18" s="1">
        <f>C11</f>
        <v>1731.3389166666668</v>
      </c>
      <c r="E18" t="s">
        <v>29</v>
      </c>
      <c r="F18" s="1">
        <f>F11</f>
        <v>2050.9707166666667</v>
      </c>
      <c r="N18" s="1"/>
    </row>
    <row r="20" spans="1:14" x14ac:dyDescent="0.2">
      <c r="B20" t="s">
        <v>1</v>
      </c>
      <c r="C20" s="1">
        <f>C15+C16+C17+C18</f>
        <v>37686.163733333335</v>
      </c>
      <c r="E20" t="s">
        <v>1</v>
      </c>
      <c r="F20" s="1">
        <f>SUM(F15:F19)</f>
        <v>35908.885450000002</v>
      </c>
    </row>
    <row r="21" spans="1:14" ht="13.5" thickBot="1" x14ac:dyDescent="0.25"/>
    <row r="22" spans="1:14" ht="13.5" thickBot="1" x14ac:dyDescent="0.25">
      <c r="A22" t="s">
        <v>6</v>
      </c>
      <c r="B22" t="s">
        <v>24</v>
      </c>
      <c r="C22" s="4">
        <v>37190.080000000002</v>
      </c>
      <c r="E22" t="s">
        <v>27</v>
      </c>
      <c r="F22" s="4">
        <v>32924.080000000002</v>
      </c>
    </row>
    <row r="23" spans="1:14" x14ac:dyDescent="0.2">
      <c r="B23" t="s">
        <v>16</v>
      </c>
      <c r="C23" s="1">
        <f>B4</f>
        <v>1491.6150666666667</v>
      </c>
      <c r="E23" t="s">
        <v>16</v>
      </c>
      <c r="F23" s="1">
        <f>B4</f>
        <v>1491.6150666666667</v>
      </c>
    </row>
    <row r="24" spans="1:14" x14ac:dyDescent="0.2">
      <c r="B24" t="s">
        <v>29</v>
      </c>
      <c r="C24" s="1">
        <f>C11</f>
        <v>1731.3389166666668</v>
      </c>
      <c r="E24" t="s">
        <v>29</v>
      </c>
      <c r="F24" s="1">
        <f>F11</f>
        <v>2050.9707166666667</v>
      </c>
    </row>
    <row r="25" spans="1:14" x14ac:dyDescent="0.2">
      <c r="E25" t="s">
        <v>11</v>
      </c>
      <c r="F25" s="1">
        <f>2000/12*B3</f>
        <v>266.35983333333331</v>
      </c>
    </row>
    <row r="26" spans="1:14" x14ac:dyDescent="0.2">
      <c r="B26" t="s">
        <v>1</v>
      </c>
      <c r="C26" s="1">
        <f>C22+C23+C24</f>
        <v>40413.033983333335</v>
      </c>
      <c r="E26" t="s">
        <v>1</v>
      </c>
      <c r="F26" s="1">
        <f>SUM(F22:F25)</f>
        <v>36733.025616666666</v>
      </c>
    </row>
    <row r="27" spans="1:14" ht="13.5" thickBot="1" x14ac:dyDescent="0.25"/>
    <row r="28" spans="1:14" ht="13.5" thickBot="1" x14ac:dyDescent="0.25">
      <c r="A28" t="s">
        <v>2</v>
      </c>
      <c r="B28" t="s">
        <v>24</v>
      </c>
      <c r="C28" s="4">
        <v>37190.080000000002</v>
      </c>
      <c r="E28" t="s">
        <v>37</v>
      </c>
      <c r="F28" s="4">
        <v>35254.33</v>
      </c>
    </row>
    <row r="29" spans="1:14" x14ac:dyDescent="0.2">
      <c r="B29" t="s">
        <v>0</v>
      </c>
      <c r="C29" s="1">
        <f>10000/12*B3</f>
        <v>1331.7991666666669</v>
      </c>
    </row>
    <row r="30" spans="1:14" x14ac:dyDescent="0.2">
      <c r="B30" t="s">
        <v>16</v>
      </c>
      <c r="C30" s="1">
        <f>B4</f>
        <v>1491.6150666666667</v>
      </c>
      <c r="E30" t="s">
        <v>16</v>
      </c>
      <c r="F30" s="1">
        <f>B4</f>
        <v>1491.6150666666667</v>
      </c>
    </row>
    <row r="31" spans="1:14" x14ac:dyDescent="0.2">
      <c r="B31" t="s">
        <v>29</v>
      </c>
      <c r="C31" s="1">
        <f>C11</f>
        <v>1731.3389166666668</v>
      </c>
      <c r="E31" t="s">
        <v>29</v>
      </c>
      <c r="F31" s="1">
        <f>F11</f>
        <v>2050.9707166666667</v>
      </c>
    </row>
    <row r="32" spans="1:14" x14ac:dyDescent="0.2">
      <c r="E32" t="s">
        <v>11</v>
      </c>
      <c r="F32" s="1">
        <f>2000/12*B3</f>
        <v>266.35983333333331</v>
      </c>
    </row>
    <row r="33" spans="1:11" x14ac:dyDescent="0.2">
      <c r="B33" t="s">
        <v>3</v>
      </c>
      <c r="C33" s="1">
        <f>C28+C29+C30+C31</f>
        <v>41744.833149999999</v>
      </c>
      <c r="E33" t="s">
        <v>1</v>
      </c>
      <c r="F33" s="1">
        <f>SUM(F28:F32)</f>
        <v>39063.275616666666</v>
      </c>
    </row>
    <row r="34" spans="1:11" ht="13.5" thickBot="1" x14ac:dyDescent="0.25"/>
    <row r="35" spans="1:11" ht="13.5" thickBot="1" x14ac:dyDescent="0.25">
      <c r="A35" t="s">
        <v>10</v>
      </c>
      <c r="B35" t="s">
        <v>25</v>
      </c>
      <c r="C35" s="15">
        <v>39401.25</v>
      </c>
      <c r="F35" s="4"/>
    </row>
    <row r="36" spans="1:11" x14ac:dyDescent="0.2">
      <c r="A36" s="6"/>
      <c r="B36" s="6" t="s">
        <v>16</v>
      </c>
      <c r="C36" s="7">
        <f>B4</f>
        <v>1491.6150666666667</v>
      </c>
      <c r="D36" s="6"/>
      <c r="E36" s="6"/>
      <c r="F36" s="7"/>
    </row>
    <row r="37" spans="1:11" x14ac:dyDescent="0.2">
      <c r="B37" s="6" t="s">
        <v>11</v>
      </c>
      <c r="C37" s="7">
        <f>13000/12*B3</f>
        <v>1731.3389166666666</v>
      </c>
      <c r="E37" s="8"/>
      <c r="G37" s="6"/>
    </row>
    <row r="38" spans="1:11" x14ac:dyDescent="0.2">
      <c r="B38" s="8" t="s">
        <v>29</v>
      </c>
      <c r="C38" s="7">
        <f>5500*B3/12</f>
        <v>732.4895416666667</v>
      </c>
      <c r="G38" s="6"/>
    </row>
    <row r="39" spans="1:11" x14ac:dyDescent="0.2">
      <c r="B39" s="6"/>
      <c r="C39" s="7"/>
      <c r="G39" s="6"/>
    </row>
    <row r="40" spans="1:11" x14ac:dyDescent="0.2">
      <c r="B40" t="s">
        <v>1</v>
      </c>
      <c r="C40" s="1">
        <f>C35+C36+C37+C38</f>
        <v>43356.693525000002</v>
      </c>
      <c r="G40" s="6"/>
    </row>
    <row r="41" spans="1:11" x14ac:dyDescent="0.2">
      <c r="K41" s="3"/>
    </row>
    <row r="42" spans="1:11" x14ac:dyDescent="0.2">
      <c r="B42" t="s">
        <v>35</v>
      </c>
      <c r="C42" s="1" t="s">
        <v>36</v>
      </c>
    </row>
    <row r="43" spans="1:11" x14ac:dyDescent="0.2">
      <c r="B43" t="s">
        <v>12</v>
      </c>
    </row>
    <row r="45" spans="1:11" x14ac:dyDescent="0.2">
      <c r="B45" s="11" t="s">
        <v>22</v>
      </c>
      <c r="E45" s="1">
        <f>127.33*B3</f>
        <v>203.49358547</v>
      </c>
    </row>
    <row r="46" spans="1:11" x14ac:dyDescent="0.2">
      <c r="B46" t="s">
        <v>15</v>
      </c>
      <c r="C46" s="1" t="s">
        <v>34</v>
      </c>
      <c r="E46" s="1">
        <v>104.5</v>
      </c>
    </row>
    <row r="47" spans="1:11" x14ac:dyDescent="0.2">
      <c r="E47" s="1"/>
      <c r="F47" s="1" t="s">
        <v>14</v>
      </c>
    </row>
    <row r="48" spans="1:11" x14ac:dyDescent="0.2">
      <c r="B48" t="s">
        <v>17</v>
      </c>
      <c r="C48" s="5"/>
      <c r="E48" s="1">
        <f>8600*B3</f>
        <v>13744.1674</v>
      </c>
      <c r="F48" s="1">
        <f>E48/12</f>
        <v>1145.3472833333333</v>
      </c>
    </row>
    <row r="49" spans="2:8" x14ac:dyDescent="0.2">
      <c r="B49" t="s">
        <v>18</v>
      </c>
      <c r="E49" s="1">
        <f>5900*B3</f>
        <v>9429.1381000000001</v>
      </c>
      <c r="F49" s="1">
        <f>E49/12</f>
        <v>785.76150833333338</v>
      </c>
    </row>
    <row r="50" spans="2:8" x14ac:dyDescent="0.2">
      <c r="E50" s="3"/>
    </row>
    <row r="51" spans="2:8" x14ac:dyDescent="0.2">
      <c r="B51" t="s">
        <v>13</v>
      </c>
      <c r="E51">
        <f>10000*B3</f>
        <v>15981.590000000002</v>
      </c>
      <c r="F51" s="1">
        <f>E51/12</f>
        <v>1331.7991666666669</v>
      </c>
    </row>
    <row r="53" spans="2:8" x14ac:dyDescent="0.2">
      <c r="E53" s="3"/>
    </row>
    <row r="54" spans="2:8" x14ac:dyDescent="0.2">
      <c r="E54" s="12" t="s">
        <v>21</v>
      </c>
      <c r="F54" s="13" t="s">
        <v>30</v>
      </c>
      <c r="G54" s="10"/>
    </row>
    <row r="55" spans="2:8" x14ac:dyDescent="0.2">
      <c r="E55" s="13" t="s">
        <v>10</v>
      </c>
      <c r="G55" s="3"/>
      <c r="H55" s="1"/>
    </row>
    <row r="56" spans="2:8" x14ac:dyDescent="0.2">
      <c r="B56" t="s">
        <v>31</v>
      </c>
      <c r="E56" s="1" t="s">
        <v>33</v>
      </c>
      <c r="F56" s="1" t="s">
        <v>32</v>
      </c>
      <c r="H56" s="1"/>
    </row>
    <row r="57" spans="2:8" x14ac:dyDescent="0.2">
      <c r="E57" s="1">
        <f>90*B3</f>
        <v>143.83431000000002</v>
      </c>
      <c r="F57" s="1">
        <f>90*B3</f>
        <v>143.83431000000002</v>
      </c>
      <c r="H57" s="9"/>
    </row>
    <row r="58" spans="2:8" x14ac:dyDescent="0.2">
      <c r="G58" s="1"/>
    </row>
  </sheetData>
  <phoneticPr fontId="2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EF86-B05E-4A24-8759-E2CA86E29CF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C113-B0FA-4666-8BAA-548A67046B5B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</dc:creator>
  <cp:lastModifiedBy>Mette Lund Bertel</cp:lastModifiedBy>
  <cp:lastPrinted>2022-08-30T09:45:33Z</cp:lastPrinted>
  <dcterms:created xsi:type="dcterms:W3CDTF">2011-10-31T12:23:20Z</dcterms:created>
  <dcterms:modified xsi:type="dcterms:W3CDTF">2024-10-22T08:30:34Z</dcterms:modified>
</cp:coreProperties>
</file>